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23715" windowHeight="12555" activeTab="4"/>
  </bookViews>
  <sheets>
    <sheet name="交替测试201707171546" sheetId="6" r:id="rId1"/>
    <sheet name="交替测试201707171611" sheetId="7" r:id="rId2"/>
    <sheet name="交替测试201707171636" sheetId="8" r:id="rId3"/>
    <sheet name="交替测试201707171706" sheetId="9" r:id="rId4"/>
    <sheet name="计算曲线斜率汇总" sheetId="10" r:id="rId5"/>
  </sheets>
  <calcPr calcId="125725"/>
</workbook>
</file>

<file path=xl/calcChain.xml><?xml version="1.0" encoding="utf-8"?>
<calcChain xmlns="http://schemas.openxmlformats.org/spreadsheetml/2006/main">
  <c r="F8" i="10"/>
  <c r="F9"/>
  <c r="F10"/>
  <c r="F11"/>
  <c r="F12"/>
  <c r="F13"/>
  <c r="F14"/>
  <c r="F15"/>
  <c r="F16"/>
  <c r="F17"/>
  <c r="F18"/>
  <c r="F7"/>
  <c r="E8"/>
  <c r="E9"/>
  <c r="E10"/>
  <c r="E11"/>
  <c r="E12"/>
  <c r="E13"/>
  <c r="E14"/>
  <c r="E15"/>
  <c r="E16"/>
  <c r="E17"/>
  <c r="E18"/>
  <c r="E7"/>
  <c r="D19"/>
  <c r="C19"/>
  <c r="F14" i="9"/>
  <c r="F13"/>
  <c r="F12"/>
  <c r="G11"/>
  <c r="H11" s="1"/>
  <c r="F11"/>
  <c r="D6"/>
  <c r="F14" i="8"/>
  <c r="F13"/>
  <c r="F12"/>
  <c r="F11"/>
  <c r="D6"/>
  <c r="F14" i="7"/>
  <c r="F13"/>
  <c r="G13" s="1"/>
  <c r="H13" s="1"/>
  <c r="H12"/>
  <c r="G12"/>
  <c r="F12"/>
  <c r="G11"/>
  <c r="H11" s="1"/>
  <c r="F11"/>
  <c r="D6"/>
  <c r="G13" i="9" l="1"/>
  <c r="H13" s="1"/>
  <c r="G12"/>
  <c r="H12" s="1"/>
  <c r="G12" i="8"/>
  <c r="H12" s="1"/>
  <c r="G13"/>
  <c r="H13" s="1"/>
  <c r="G11"/>
  <c r="H11" s="1"/>
  <c r="F14" i="6"/>
  <c r="F13"/>
  <c r="F12"/>
  <c r="F11"/>
  <c r="D6"/>
  <c r="G13" l="1"/>
  <c r="H13" s="1"/>
  <c r="G12"/>
  <c r="H12" s="1"/>
  <c r="G11"/>
  <c r="H11" s="1"/>
</calcChain>
</file>

<file path=xl/sharedStrings.xml><?xml version="1.0" encoding="utf-8"?>
<sst xmlns="http://schemas.openxmlformats.org/spreadsheetml/2006/main" count="118" uniqueCount="66">
  <si>
    <t>名称</t>
    <phoneticPr fontId="1" type="noConversion"/>
  </si>
  <si>
    <t>定义</t>
    <phoneticPr fontId="1" type="noConversion"/>
  </si>
  <si>
    <t>单位</t>
    <phoneticPr fontId="1" type="noConversion"/>
  </si>
  <si>
    <t>实际AD采集读数</t>
    <phoneticPr fontId="1" type="noConversion"/>
  </si>
  <si>
    <t>Dat</t>
    <phoneticPr fontId="1" type="noConversion"/>
  </si>
  <si>
    <t>1.224V对应的读数</t>
    <phoneticPr fontId="1" type="noConversion"/>
  </si>
  <si>
    <t>Dref</t>
    <phoneticPr fontId="1" type="noConversion"/>
  </si>
  <si>
    <t>π</t>
    <phoneticPr fontId="1" type="noConversion"/>
  </si>
  <si>
    <t>PI</t>
    <phoneticPr fontId="1" type="noConversion"/>
  </si>
  <si>
    <t>最大电流值：</t>
    <phoneticPr fontId="1" type="noConversion"/>
  </si>
  <si>
    <t>Is</t>
    <phoneticPr fontId="1" type="noConversion"/>
  </si>
  <si>
    <t>mA</t>
    <phoneticPr fontId="1" type="noConversion"/>
  </si>
  <si>
    <t>放大器放大倍数：</t>
    <phoneticPr fontId="1" type="noConversion"/>
  </si>
  <si>
    <t>Ax</t>
    <phoneticPr fontId="1" type="noConversion"/>
  </si>
  <si>
    <t>内助计算公式：Rx0 = (U16)(Dat * 1.224 / Dref/(66.5/1.01*67.5)*PI/2/(Is*0.001)*10000*k+b)
0.001表示转换为A;10000=10*1000,10表示带一个小数点，1000表示转为毫欧。
Y=KX+B,X=Dat * 1.224 / Dref/(66.5/1.01*67.5)*PI/2/(Is*0.001)*10000</t>
    <phoneticPr fontId="1" type="noConversion"/>
  </si>
  <si>
    <t>采集读数（采集读数/25=实际阻值）</t>
    <phoneticPr fontId="1" type="noConversion"/>
  </si>
  <si>
    <t>日期</t>
    <phoneticPr fontId="1" type="noConversion"/>
  </si>
  <si>
    <t>模块编号</t>
    <phoneticPr fontId="1" type="noConversion"/>
  </si>
  <si>
    <t>电池标定阻值(mΩ)</t>
    <phoneticPr fontId="1" type="noConversion"/>
  </si>
  <si>
    <t>计算X值</t>
    <phoneticPr fontId="1" type="noConversion"/>
  </si>
  <si>
    <t>求出K</t>
    <phoneticPr fontId="1" type="noConversion"/>
  </si>
  <si>
    <t>求出B</t>
    <phoneticPr fontId="1" type="noConversion"/>
  </si>
  <si>
    <t>名称</t>
    <phoneticPr fontId="1" type="noConversion"/>
  </si>
  <si>
    <t>定义</t>
    <phoneticPr fontId="1" type="noConversion"/>
  </si>
  <si>
    <t>单位</t>
    <phoneticPr fontId="1" type="noConversion"/>
  </si>
  <si>
    <t>实际AD采集读数</t>
    <phoneticPr fontId="1" type="noConversion"/>
  </si>
  <si>
    <t>Dat</t>
    <phoneticPr fontId="1" type="noConversion"/>
  </si>
  <si>
    <t>1.224V对应的读数</t>
    <phoneticPr fontId="1" type="noConversion"/>
  </si>
  <si>
    <t>Dref</t>
    <phoneticPr fontId="1" type="noConversion"/>
  </si>
  <si>
    <t>π</t>
    <phoneticPr fontId="1" type="noConversion"/>
  </si>
  <si>
    <t>PI</t>
    <phoneticPr fontId="1" type="noConversion"/>
  </si>
  <si>
    <t>最大电流值：</t>
    <phoneticPr fontId="1" type="noConversion"/>
  </si>
  <si>
    <t>Is</t>
    <phoneticPr fontId="1" type="noConversion"/>
  </si>
  <si>
    <t>mA</t>
    <phoneticPr fontId="1" type="noConversion"/>
  </si>
  <si>
    <t>放大器放大倍数：</t>
    <phoneticPr fontId="1" type="noConversion"/>
  </si>
  <si>
    <t>Ax</t>
    <phoneticPr fontId="1" type="noConversion"/>
  </si>
  <si>
    <t>内助计算公式：Rx0 = (U16)(Dat * 1.224 / Dref/(66.5/1.01*67.5)*PI/2/(Is*0.001)*10000*k+b)
0.001表示转换为A;10000=10*1000,10表示带一个小数点，1000表示转为毫欧。
Y=KX+B,X=Dat * 1.224 / Dref/(66.5/1.01*67.5)*PI/2/(Is*0.001)*10000</t>
    <phoneticPr fontId="1" type="noConversion"/>
  </si>
  <si>
    <t>采集读数（采集读数/25=实际阻值）</t>
    <phoneticPr fontId="1" type="noConversion"/>
  </si>
  <si>
    <t>日期</t>
    <phoneticPr fontId="1" type="noConversion"/>
  </si>
  <si>
    <t>模块编号</t>
    <phoneticPr fontId="1" type="noConversion"/>
  </si>
  <si>
    <t>电池标定阻值(mΩ)</t>
    <phoneticPr fontId="1" type="noConversion"/>
  </si>
  <si>
    <t>计算X值</t>
    <phoneticPr fontId="1" type="noConversion"/>
  </si>
  <si>
    <t>求出K</t>
    <phoneticPr fontId="1" type="noConversion"/>
  </si>
  <si>
    <t>求出B</t>
    <phoneticPr fontId="1" type="noConversion"/>
  </si>
  <si>
    <t>内阻曲线计算公式：Y=kx+b</t>
    <phoneticPr fontId="1" type="noConversion"/>
  </si>
  <si>
    <t>序号</t>
    <phoneticPr fontId="1" type="noConversion"/>
  </si>
  <si>
    <t>测试时间</t>
    <phoneticPr fontId="1" type="noConversion"/>
  </si>
  <si>
    <t>b</t>
    <phoneticPr fontId="1" type="noConversion"/>
  </si>
  <si>
    <t>k</t>
    <phoneticPr fontId="1" type="noConversion"/>
  </si>
  <si>
    <t>电池编号</t>
    <phoneticPr fontId="1" type="noConversion"/>
  </si>
  <si>
    <t>电池标定值（mΩ）</t>
    <phoneticPr fontId="1" type="noConversion"/>
  </si>
  <si>
    <t>201707171546</t>
    <phoneticPr fontId="1" type="noConversion"/>
  </si>
  <si>
    <t>201707171611</t>
    <phoneticPr fontId="1" type="noConversion"/>
  </si>
  <si>
    <t>201707171636</t>
    <phoneticPr fontId="1" type="noConversion"/>
  </si>
  <si>
    <t>201707171706</t>
    <phoneticPr fontId="1" type="noConversion"/>
  </si>
  <si>
    <t>编辑：</t>
    <phoneticPr fontId="1" type="noConversion"/>
  </si>
  <si>
    <t>盘贵星</t>
    <phoneticPr fontId="1" type="noConversion"/>
  </si>
  <si>
    <t>日期：</t>
    <phoneticPr fontId="1" type="noConversion"/>
  </si>
  <si>
    <t>平均值</t>
    <phoneticPr fontId="1" type="noConversion"/>
  </si>
  <si>
    <t>k偏差</t>
    <phoneticPr fontId="1" type="noConversion"/>
  </si>
  <si>
    <t>b偏差</t>
    <phoneticPr fontId="1" type="noConversion"/>
  </si>
  <si>
    <t>3-9,4-6,5-8,6-4</t>
    <phoneticPr fontId="1" type="noConversion"/>
  </si>
  <si>
    <t>电池与模块分别对应关系</t>
    <phoneticPr fontId="1" type="noConversion"/>
  </si>
  <si>
    <t>3-4,4-8,5-6,6-9</t>
    <phoneticPr fontId="1" type="noConversion"/>
  </si>
  <si>
    <t>3-8,4-4,5-9,6-6</t>
    <phoneticPr fontId="1" type="noConversion"/>
  </si>
  <si>
    <t>3-6,4-9,5-4,6-8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</si>
</sst>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J23"/>
  <sheetViews>
    <sheetView zoomScale="175" zoomScaleNormal="175" workbookViewId="0">
      <selection activeCell="C15" sqref="C15"/>
    </sheetView>
  </sheetViews>
  <sheetFormatPr defaultRowHeight="13.5"/>
  <cols>
    <col min="1" max="1" width="11.875" bestFit="1" customWidth="1"/>
    <col min="2" max="2" width="8.25" customWidth="1"/>
    <col min="3" max="3" width="9.5" bestFit="1" customWidth="1"/>
    <col min="4" max="4" width="12.25" customWidth="1"/>
    <col min="5" max="5" width="19.875" customWidth="1"/>
    <col min="8" max="8" width="13.25" style="11" customWidth="1"/>
    <col min="9" max="10" width="9" style="11"/>
  </cols>
  <sheetData>
    <row r="1" spans="1:10">
      <c r="A1" s="1"/>
      <c r="B1" s="1" t="s">
        <v>0</v>
      </c>
      <c r="C1" s="1" t="s">
        <v>1</v>
      </c>
      <c r="D1" s="1"/>
      <c r="E1" s="1" t="s">
        <v>2</v>
      </c>
      <c r="F1" s="1"/>
      <c r="G1" s="1"/>
      <c r="H1" s="2"/>
      <c r="I1" s="2"/>
      <c r="J1" s="2"/>
    </row>
    <row r="2" spans="1:10">
      <c r="A2" s="1"/>
      <c r="B2" s="1" t="s">
        <v>3</v>
      </c>
      <c r="C2" s="1" t="s">
        <v>4</v>
      </c>
      <c r="D2" s="1"/>
      <c r="E2" s="1"/>
      <c r="F2" s="1"/>
      <c r="G2" s="1"/>
      <c r="H2" s="2"/>
      <c r="I2" s="2"/>
      <c r="J2" s="2"/>
    </row>
    <row r="3" spans="1:10">
      <c r="A3" s="1"/>
      <c r="B3" s="1" t="s">
        <v>5</v>
      </c>
      <c r="C3" s="1" t="s">
        <v>6</v>
      </c>
      <c r="D3" s="1"/>
      <c r="E3" s="1"/>
      <c r="F3" s="1"/>
      <c r="G3" s="1"/>
      <c r="H3" s="2"/>
      <c r="I3" s="2"/>
      <c r="J3" s="2"/>
    </row>
    <row r="4" spans="1:10">
      <c r="A4" s="1"/>
      <c r="B4" s="1" t="s">
        <v>7</v>
      </c>
      <c r="C4" s="1" t="s">
        <v>8</v>
      </c>
      <c r="D4" s="2">
        <v>3.1415926000000001</v>
      </c>
      <c r="E4" s="1"/>
      <c r="F4" s="1"/>
      <c r="G4" s="1"/>
      <c r="H4" s="2"/>
      <c r="I4" s="2"/>
      <c r="J4" s="2"/>
    </row>
    <row r="5" spans="1:10">
      <c r="A5" s="1"/>
      <c r="B5" s="1" t="s">
        <v>9</v>
      </c>
      <c r="C5" s="1" t="s">
        <v>10</v>
      </c>
      <c r="D5" s="2">
        <v>10</v>
      </c>
      <c r="E5" s="1" t="s">
        <v>11</v>
      </c>
      <c r="F5" s="1"/>
      <c r="G5" s="1"/>
      <c r="H5" s="2"/>
      <c r="I5" s="2"/>
      <c r="J5" s="2"/>
    </row>
    <row r="6" spans="1:10">
      <c r="A6" s="1"/>
      <c r="B6" s="1" t="s">
        <v>12</v>
      </c>
      <c r="C6" s="1" t="s">
        <v>13</v>
      </c>
      <c r="D6" s="2">
        <f>66.5/1.01*67.5</f>
        <v>4444.3069306930693</v>
      </c>
      <c r="E6" s="1"/>
      <c r="F6" s="1"/>
      <c r="G6" s="1"/>
      <c r="H6" s="2"/>
      <c r="I6" s="2"/>
      <c r="J6" s="2"/>
    </row>
    <row r="7" spans="1:10">
      <c r="A7" s="1"/>
      <c r="B7" s="3"/>
      <c r="C7" s="3"/>
      <c r="D7" s="3"/>
      <c r="E7" s="3"/>
      <c r="F7" s="3"/>
      <c r="G7" s="3"/>
      <c r="H7" s="4"/>
      <c r="I7" s="4"/>
      <c r="J7" s="4"/>
    </row>
    <row r="8" spans="1:10" ht="67.5" customHeight="1">
      <c r="A8" s="1"/>
      <c r="B8" s="15" t="s">
        <v>14</v>
      </c>
      <c r="C8" s="16"/>
      <c r="D8" s="16"/>
      <c r="E8" s="16"/>
      <c r="F8" s="16"/>
      <c r="G8" s="16"/>
      <c r="H8" s="16"/>
      <c r="I8" s="16"/>
      <c r="J8" s="16"/>
    </row>
    <row r="9" spans="1:10">
      <c r="A9" s="1"/>
      <c r="B9" s="17" t="s">
        <v>15</v>
      </c>
      <c r="C9" s="18"/>
      <c r="D9" s="18"/>
      <c r="E9" s="18"/>
      <c r="F9" s="18"/>
      <c r="G9" s="18"/>
      <c r="H9" s="18"/>
      <c r="I9" s="19"/>
      <c r="J9" s="2"/>
    </row>
    <row r="10" spans="1:10">
      <c r="A10" s="1" t="s">
        <v>16</v>
      </c>
      <c r="B10" s="6" t="s">
        <v>17</v>
      </c>
      <c r="C10" s="2" t="s">
        <v>4</v>
      </c>
      <c r="D10" s="2" t="s">
        <v>6</v>
      </c>
      <c r="E10" s="2" t="s">
        <v>18</v>
      </c>
      <c r="F10" s="2" t="s">
        <v>19</v>
      </c>
      <c r="G10" s="2" t="s">
        <v>20</v>
      </c>
      <c r="H10" s="2" t="s">
        <v>21</v>
      </c>
      <c r="I10" s="2"/>
      <c r="J10" s="2"/>
    </row>
    <row r="11" spans="1:10">
      <c r="A11" s="7">
        <v>42933</v>
      </c>
      <c r="B11" s="6">
        <v>9</v>
      </c>
      <c r="C11" s="2">
        <v>103.57368421052631</v>
      </c>
      <c r="D11" s="2">
        <v>1521.9473684210527</v>
      </c>
      <c r="E11" s="2">
        <v>0.72</v>
      </c>
      <c r="F11" s="1">
        <f>C11*1.224/D11/(66.5/1.01*67.5)*$D$4/2/($D$5*0.001)*10000</f>
        <v>29.44062556539685</v>
      </c>
      <c r="G11" s="2">
        <f>(E11-E12)*25/(F11-F12)</f>
        <v>1.074664112214371</v>
      </c>
      <c r="H11" s="2">
        <f>E11*25-G11*F11</f>
        <v>-13.63878373627292</v>
      </c>
      <c r="I11" s="2"/>
      <c r="J11" s="2"/>
    </row>
    <row r="12" spans="1:10">
      <c r="A12" s="7">
        <v>42933</v>
      </c>
      <c r="B12" s="6">
        <v>6</v>
      </c>
      <c r="C12" s="8">
        <v>222.87894736842105</v>
      </c>
      <c r="D12" s="8">
        <v>1509.6263157894737</v>
      </c>
      <c r="E12" s="8">
        <v>2.2000000000000002</v>
      </c>
      <c r="F12" s="9">
        <f t="shared" ref="F12:F14" si="0">C12*1.224/D12/(66.5/1.01*67.5)*$D$4/2/($D$5*0.001)*10000</f>
        <v>63.869987800040221</v>
      </c>
      <c r="G12" s="2">
        <f>(E12-E13)*25/(F12-F13)</f>
        <v>1.1863333254210857</v>
      </c>
      <c r="H12" s="2">
        <f t="shared" ref="H12:H13" si="1">E12*25-G12*F12</f>
        <v>-20.771095021425886</v>
      </c>
      <c r="I12" s="8"/>
      <c r="J12" s="8"/>
    </row>
    <row r="13" spans="1:10">
      <c r="A13" s="7">
        <v>42933</v>
      </c>
      <c r="B13" s="6">
        <v>8</v>
      </c>
      <c r="C13" s="2">
        <v>591.84736842105258</v>
      </c>
      <c r="D13" s="2">
        <v>1531.9842105263158</v>
      </c>
      <c r="E13" s="2">
        <v>7.1</v>
      </c>
      <c r="F13" s="1">
        <f t="shared" si="0"/>
        <v>167.12933100066974</v>
      </c>
      <c r="G13" s="2">
        <f t="shared" ref="G13" si="2">(E13-E14)*25/(F13-F14)</f>
        <v>1.2471552122891665</v>
      </c>
      <c r="H13" s="2">
        <f t="shared" si="1"/>
        <v>-30.936216283886637</v>
      </c>
      <c r="I13" s="2"/>
      <c r="J13" s="2"/>
    </row>
    <row r="14" spans="1:10">
      <c r="A14" s="7">
        <v>42933</v>
      </c>
      <c r="B14" s="6">
        <v>4</v>
      </c>
      <c r="C14" s="2">
        <v>800.69148936170211</v>
      </c>
      <c r="D14" s="2">
        <v>1517.4574468085107</v>
      </c>
      <c r="E14" s="2">
        <v>10.15</v>
      </c>
      <c r="F14" s="2">
        <f t="shared" si="0"/>
        <v>228.26847330521284</v>
      </c>
      <c r="G14" s="1"/>
      <c r="H14" s="2"/>
      <c r="I14" s="2"/>
      <c r="J14" s="2"/>
    </row>
    <row r="15" spans="1:10">
      <c r="A15" s="7"/>
      <c r="B15" s="6"/>
      <c r="C15" s="2"/>
      <c r="D15" s="2"/>
      <c r="E15" s="2"/>
      <c r="F15" s="1"/>
      <c r="G15" s="1"/>
      <c r="H15" s="2"/>
      <c r="I15" s="2"/>
      <c r="J15" s="2"/>
    </row>
    <row r="16" spans="1:10">
      <c r="A16" s="7"/>
      <c r="B16" s="6"/>
      <c r="C16" s="2"/>
      <c r="D16" s="2"/>
      <c r="E16" s="2"/>
      <c r="F16" s="1"/>
      <c r="G16" s="1"/>
      <c r="H16" s="2"/>
      <c r="I16" s="2"/>
      <c r="J16" s="2"/>
    </row>
    <row r="17" spans="1:10">
      <c r="A17" s="7"/>
      <c r="B17" s="6"/>
      <c r="C17" s="2"/>
      <c r="D17" s="2"/>
      <c r="E17" s="2"/>
      <c r="F17" s="1"/>
      <c r="G17" s="1"/>
      <c r="H17" s="2"/>
      <c r="I17" s="2"/>
      <c r="J17" s="2"/>
    </row>
    <row r="18" spans="1:10">
      <c r="A18" s="7"/>
      <c r="B18" s="6"/>
      <c r="C18" s="2"/>
      <c r="D18" s="2"/>
      <c r="E18" s="2"/>
      <c r="F18" s="1"/>
      <c r="G18" s="1"/>
      <c r="H18" s="2"/>
      <c r="I18" s="2"/>
      <c r="J18" s="2"/>
    </row>
    <row r="19" spans="1:10">
      <c r="A19" s="7"/>
      <c r="B19" s="6"/>
      <c r="C19" s="2"/>
      <c r="D19" s="2"/>
      <c r="E19" s="2"/>
      <c r="F19" s="1"/>
      <c r="G19" s="1"/>
      <c r="H19" s="2"/>
      <c r="I19" s="2"/>
      <c r="J19" s="2"/>
    </row>
    <row r="20" spans="1:10">
      <c r="A20" s="10"/>
      <c r="B20" s="6"/>
      <c r="C20" s="2"/>
      <c r="D20" s="2"/>
      <c r="E20" s="2"/>
      <c r="F20" s="1"/>
      <c r="G20" s="1"/>
      <c r="H20" s="2"/>
      <c r="I20" s="2"/>
      <c r="J20" s="2"/>
    </row>
    <row r="21" spans="1:10">
      <c r="A21" s="10"/>
      <c r="B21" s="6"/>
      <c r="C21" s="2"/>
      <c r="D21" s="2"/>
      <c r="E21" s="2"/>
      <c r="F21" s="1"/>
      <c r="G21" s="1"/>
      <c r="H21" s="2"/>
      <c r="I21" s="2"/>
      <c r="J21" s="2"/>
    </row>
    <row r="22" spans="1:10">
      <c r="A22" s="1"/>
      <c r="B22" s="1"/>
      <c r="C22" s="1"/>
      <c r="D22" s="1"/>
      <c r="E22" s="1"/>
      <c r="F22" s="1"/>
      <c r="G22" s="1"/>
      <c r="H22" s="2"/>
      <c r="I22" s="2"/>
      <c r="J22" s="2"/>
    </row>
    <row r="23" spans="1:10">
      <c r="A23" s="1"/>
      <c r="B23" s="1"/>
      <c r="C23" s="1"/>
      <c r="D23" s="1"/>
      <c r="E23" s="1"/>
      <c r="F23" s="1"/>
      <c r="G23" s="1"/>
      <c r="H23" s="2"/>
      <c r="I23" s="2"/>
      <c r="J23" s="2"/>
    </row>
  </sheetData>
  <mergeCells count="2">
    <mergeCell ref="B8:J8"/>
    <mergeCell ref="B9:I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J23"/>
  <sheetViews>
    <sheetView topLeftCell="A5" zoomScale="160" zoomScaleNormal="160" workbookViewId="0">
      <selection activeCell="C19" sqref="C19"/>
    </sheetView>
  </sheetViews>
  <sheetFormatPr defaultRowHeight="13.5"/>
  <cols>
    <col min="1" max="1" width="11.875" bestFit="1" customWidth="1"/>
    <col min="2" max="2" width="8.25" customWidth="1"/>
    <col min="3" max="3" width="9.5" bestFit="1" customWidth="1"/>
    <col min="4" max="4" width="12.25" customWidth="1"/>
    <col min="5" max="5" width="19.875" customWidth="1"/>
    <col min="8" max="8" width="13.25" style="11" customWidth="1"/>
    <col min="9" max="10" width="9" style="11"/>
  </cols>
  <sheetData>
    <row r="1" spans="1:10">
      <c r="A1" s="1"/>
      <c r="B1" s="1" t="s">
        <v>22</v>
      </c>
      <c r="C1" s="1" t="s">
        <v>23</v>
      </c>
      <c r="D1" s="1"/>
      <c r="E1" s="1" t="s">
        <v>24</v>
      </c>
      <c r="F1" s="1"/>
      <c r="G1" s="1"/>
      <c r="H1" s="2"/>
      <c r="I1" s="2"/>
      <c r="J1" s="2"/>
    </row>
    <row r="2" spans="1:10">
      <c r="A2" s="1"/>
      <c r="B2" s="1" t="s">
        <v>25</v>
      </c>
      <c r="C2" s="1" t="s">
        <v>26</v>
      </c>
      <c r="D2" s="1"/>
      <c r="E2" s="1"/>
      <c r="F2" s="1"/>
      <c r="G2" s="1"/>
      <c r="H2" s="2"/>
      <c r="I2" s="2"/>
      <c r="J2" s="2"/>
    </row>
    <row r="3" spans="1:10">
      <c r="A3" s="1"/>
      <c r="B3" s="1" t="s">
        <v>27</v>
      </c>
      <c r="C3" s="1" t="s">
        <v>28</v>
      </c>
      <c r="D3" s="1"/>
      <c r="E3" s="1"/>
      <c r="F3" s="1"/>
      <c r="G3" s="1"/>
      <c r="H3" s="2"/>
      <c r="I3" s="2"/>
      <c r="J3" s="2"/>
    </row>
    <row r="4" spans="1:10">
      <c r="A4" s="1"/>
      <c r="B4" s="1" t="s">
        <v>29</v>
      </c>
      <c r="C4" s="1" t="s">
        <v>30</v>
      </c>
      <c r="D4" s="2">
        <v>3.1415926000000001</v>
      </c>
      <c r="E4" s="1"/>
      <c r="F4" s="1"/>
      <c r="G4" s="1"/>
      <c r="H4" s="2"/>
      <c r="I4" s="2"/>
      <c r="J4" s="2"/>
    </row>
    <row r="5" spans="1:10">
      <c r="A5" s="1"/>
      <c r="B5" s="1" t="s">
        <v>31</v>
      </c>
      <c r="C5" s="1" t="s">
        <v>32</v>
      </c>
      <c r="D5" s="2">
        <v>10</v>
      </c>
      <c r="E5" s="1" t="s">
        <v>33</v>
      </c>
      <c r="F5" s="1"/>
      <c r="G5" s="1"/>
      <c r="H5" s="2"/>
      <c r="I5" s="2"/>
      <c r="J5" s="2"/>
    </row>
    <row r="6" spans="1:10">
      <c r="A6" s="1"/>
      <c r="B6" s="1" t="s">
        <v>34</v>
      </c>
      <c r="C6" s="1" t="s">
        <v>35</v>
      </c>
      <c r="D6" s="2">
        <f>66.5/1.01*67.5</f>
        <v>4444.3069306930693</v>
      </c>
      <c r="E6" s="1"/>
      <c r="F6" s="1"/>
      <c r="G6" s="1"/>
      <c r="H6" s="2"/>
      <c r="I6" s="2"/>
      <c r="J6" s="2"/>
    </row>
    <row r="7" spans="1:10">
      <c r="A7" s="1"/>
      <c r="B7" s="3"/>
      <c r="C7" s="3"/>
      <c r="D7" s="3"/>
      <c r="E7" s="3"/>
      <c r="F7" s="3"/>
      <c r="G7" s="3"/>
      <c r="H7" s="4"/>
      <c r="I7" s="4"/>
      <c r="J7" s="4"/>
    </row>
    <row r="8" spans="1:10" ht="67.5" customHeight="1">
      <c r="A8" s="1"/>
      <c r="B8" s="15" t="s">
        <v>36</v>
      </c>
      <c r="C8" s="16"/>
      <c r="D8" s="16"/>
      <c r="E8" s="16"/>
      <c r="F8" s="16"/>
      <c r="G8" s="16"/>
      <c r="H8" s="16"/>
      <c r="I8" s="16"/>
      <c r="J8" s="16"/>
    </row>
    <row r="9" spans="1:10">
      <c r="A9" s="1"/>
      <c r="B9" s="17" t="s">
        <v>37</v>
      </c>
      <c r="C9" s="18"/>
      <c r="D9" s="18"/>
      <c r="E9" s="18"/>
      <c r="F9" s="18"/>
      <c r="G9" s="18"/>
      <c r="H9" s="18"/>
      <c r="I9" s="19"/>
      <c r="J9" s="2"/>
    </row>
    <row r="10" spans="1:10">
      <c r="A10" s="1" t="s">
        <v>38</v>
      </c>
      <c r="B10" s="6" t="s">
        <v>39</v>
      </c>
      <c r="C10" s="2" t="s">
        <v>26</v>
      </c>
      <c r="D10" s="2" t="s">
        <v>28</v>
      </c>
      <c r="E10" s="2" t="s">
        <v>40</v>
      </c>
      <c r="F10" s="2" t="s">
        <v>41</v>
      </c>
      <c r="G10" s="2" t="s">
        <v>42</v>
      </c>
      <c r="H10" s="2" t="s">
        <v>43</v>
      </c>
      <c r="I10" s="2"/>
      <c r="J10" s="2"/>
    </row>
    <row r="11" spans="1:10">
      <c r="A11" s="7">
        <v>42933</v>
      </c>
      <c r="B11" s="6">
        <v>4</v>
      </c>
      <c r="C11" s="2">
        <v>111.24731182795699</v>
      </c>
      <c r="D11" s="2">
        <v>1518.010752688172</v>
      </c>
      <c r="E11" s="2">
        <v>0.72</v>
      </c>
      <c r="F11" s="1">
        <f>C11*1.224/D11/(66.5/1.01*67.5)*$D$4/2/($D$5*0.001)*10000</f>
        <v>31.703843881419196</v>
      </c>
      <c r="G11" s="2">
        <f>(E11-E12)*25/(F11-F12)</f>
        <v>1.3156778599876831</v>
      </c>
      <c r="H11" s="2">
        <f>E11*25-G11*F11</f>
        <v>-23.712045471289208</v>
      </c>
      <c r="I11" s="2"/>
      <c r="J11" s="2"/>
    </row>
    <row r="12" spans="1:10">
      <c r="A12" s="7">
        <v>42933</v>
      </c>
      <c r="B12" s="6">
        <v>8</v>
      </c>
      <c r="C12" s="8">
        <v>211.87234042553192</v>
      </c>
      <c r="D12" s="8">
        <v>1532.0744680851064</v>
      </c>
      <c r="E12" s="8">
        <v>2.2000000000000002</v>
      </c>
      <c r="F12" s="9">
        <f t="shared" ref="F12:F14" si="0">C12*1.224/D12/(66.5/1.01*67.5)*$D$4/2/($D$5*0.001)*10000</f>
        <v>59.826229402405609</v>
      </c>
      <c r="G12" s="2">
        <f>(E12-E13)*25/(F12-F13)</f>
        <v>1.1646620137153967</v>
      </c>
      <c r="H12" s="2">
        <f t="shared" ref="H12:H13" si="1">E12*25-G12*F12</f>
        <v>-14.677336808804988</v>
      </c>
      <c r="I12" s="8"/>
      <c r="J12" s="8"/>
    </row>
    <row r="13" spans="1:10">
      <c r="A13" s="7">
        <v>42933</v>
      </c>
      <c r="B13" s="6">
        <v>6</v>
      </c>
      <c r="C13" s="2">
        <v>575.97872340425533</v>
      </c>
      <c r="D13" s="2">
        <v>1510.0851063829787</v>
      </c>
      <c r="E13" s="2">
        <v>7.1</v>
      </c>
      <c r="F13" s="1">
        <f t="shared" si="0"/>
        <v>165.00695871048345</v>
      </c>
      <c r="G13" s="2">
        <f t="shared" ref="G13" si="2">(E13-E14)*25/(F13-F14)</f>
        <v>1.2032234532891555</v>
      </c>
      <c r="H13" s="2">
        <f t="shared" si="1"/>
        <v>-21.04024267636899</v>
      </c>
      <c r="I13" s="2"/>
      <c r="J13" s="2"/>
    </row>
    <row r="14" spans="1:10">
      <c r="A14" s="7">
        <v>42933</v>
      </c>
      <c r="B14" s="6">
        <v>9</v>
      </c>
      <c r="C14" s="2">
        <v>803.74468085106378</v>
      </c>
      <c r="D14" s="2">
        <v>1522.5106382978724</v>
      </c>
      <c r="E14" s="2">
        <v>10.15</v>
      </c>
      <c r="F14" s="2">
        <f t="shared" si="0"/>
        <v>228.37839631965031</v>
      </c>
      <c r="G14" s="1"/>
      <c r="H14" s="2"/>
      <c r="I14" s="2"/>
      <c r="J14" s="2"/>
    </row>
    <row r="15" spans="1:10">
      <c r="A15" s="7"/>
      <c r="B15" s="6"/>
      <c r="C15" s="2"/>
      <c r="D15" s="2"/>
      <c r="E15" s="2"/>
      <c r="F15" s="1"/>
      <c r="G15" s="1"/>
      <c r="H15" s="2"/>
      <c r="I15" s="2"/>
      <c r="J15" s="2"/>
    </row>
    <row r="16" spans="1:10">
      <c r="A16" s="7"/>
      <c r="B16" s="6"/>
      <c r="C16" s="2"/>
      <c r="D16" s="2"/>
      <c r="E16" s="2"/>
      <c r="F16" s="1"/>
      <c r="G16" s="1"/>
      <c r="H16" s="2"/>
      <c r="I16" s="2"/>
      <c r="J16" s="2"/>
    </row>
    <row r="17" spans="1:10">
      <c r="A17" s="7"/>
      <c r="B17" s="6"/>
      <c r="C17" s="2"/>
      <c r="D17" s="2"/>
      <c r="E17" s="2"/>
      <c r="F17" s="1"/>
      <c r="G17" s="1"/>
      <c r="H17" s="2"/>
      <c r="I17" s="2"/>
      <c r="J17" s="2"/>
    </row>
    <row r="18" spans="1:10">
      <c r="A18" s="7"/>
      <c r="B18" s="6"/>
      <c r="C18" s="2"/>
      <c r="D18" s="2"/>
      <c r="E18" s="2"/>
      <c r="F18" s="1"/>
      <c r="G18" s="1"/>
      <c r="H18" s="2"/>
      <c r="I18" s="2"/>
      <c r="J18" s="2"/>
    </row>
    <row r="19" spans="1:10">
      <c r="A19" s="7"/>
      <c r="B19" s="6"/>
      <c r="C19" s="2"/>
      <c r="D19" s="2"/>
      <c r="E19" s="2"/>
      <c r="F19" s="1"/>
      <c r="G19" s="1"/>
      <c r="H19" s="2"/>
      <c r="I19" s="2"/>
      <c r="J19" s="2"/>
    </row>
    <row r="20" spans="1:10">
      <c r="A20" s="10"/>
      <c r="B20" s="6"/>
      <c r="C20" s="2"/>
      <c r="D20" s="2"/>
      <c r="E20" s="2"/>
      <c r="F20" s="1"/>
      <c r="G20" s="1"/>
      <c r="H20" s="2"/>
      <c r="I20" s="2"/>
      <c r="J20" s="2"/>
    </row>
    <row r="21" spans="1:10">
      <c r="A21" s="10"/>
      <c r="B21" s="6"/>
      <c r="C21" s="2"/>
      <c r="D21" s="2"/>
      <c r="E21" s="2"/>
      <c r="F21" s="1"/>
      <c r="G21" s="1"/>
      <c r="H21" s="2"/>
      <c r="I21" s="2"/>
      <c r="J21" s="2"/>
    </row>
    <row r="22" spans="1:10">
      <c r="A22" s="1"/>
      <c r="B22" s="1"/>
      <c r="C22" s="1"/>
      <c r="D22" s="1"/>
      <c r="E22" s="1"/>
      <c r="F22" s="1"/>
      <c r="G22" s="1"/>
      <c r="H22" s="2"/>
      <c r="I22" s="2"/>
      <c r="J22" s="2"/>
    </row>
    <row r="23" spans="1:10">
      <c r="A23" s="1"/>
      <c r="B23" s="1"/>
      <c r="C23" s="1"/>
      <c r="D23" s="1"/>
      <c r="E23" s="1"/>
      <c r="F23" s="1"/>
      <c r="G23" s="1"/>
      <c r="H23" s="2"/>
      <c r="I23" s="2"/>
      <c r="J23" s="2"/>
    </row>
  </sheetData>
  <mergeCells count="2">
    <mergeCell ref="B8:J8"/>
    <mergeCell ref="B9:I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J23"/>
  <sheetViews>
    <sheetView topLeftCell="A4" zoomScale="160" zoomScaleNormal="160" workbookViewId="0">
      <selection activeCell="E18" sqref="E18"/>
    </sheetView>
  </sheetViews>
  <sheetFormatPr defaultRowHeight="13.5"/>
  <cols>
    <col min="1" max="1" width="11.875" bestFit="1" customWidth="1"/>
    <col min="2" max="2" width="8.25" customWidth="1"/>
    <col min="3" max="3" width="9.5" bestFit="1" customWidth="1"/>
    <col min="4" max="4" width="12.25" customWidth="1"/>
    <col min="5" max="5" width="19.875" customWidth="1"/>
    <col min="8" max="8" width="13.25" style="11" customWidth="1"/>
    <col min="9" max="10" width="9" style="11"/>
  </cols>
  <sheetData>
    <row r="1" spans="1:10">
      <c r="A1" s="1"/>
      <c r="B1" s="1" t="s">
        <v>22</v>
      </c>
      <c r="C1" s="1" t="s">
        <v>23</v>
      </c>
      <c r="D1" s="1"/>
      <c r="E1" s="1" t="s">
        <v>24</v>
      </c>
      <c r="F1" s="1"/>
      <c r="G1" s="1"/>
      <c r="H1" s="2"/>
      <c r="I1" s="2"/>
      <c r="J1" s="2"/>
    </row>
    <row r="2" spans="1:10">
      <c r="A2" s="1"/>
      <c r="B2" s="1" t="s">
        <v>25</v>
      </c>
      <c r="C2" s="1" t="s">
        <v>26</v>
      </c>
      <c r="D2" s="1"/>
      <c r="E2" s="1"/>
      <c r="F2" s="1"/>
      <c r="G2" s="1"/>
      <c r="H2" s="2"/>
      <c r="I2" s="2"/>
      <c r="J2" s="2"/>
    </row>
    <row r="3" spans="1:10">
      <c r="A3" s="1"/>
      <c r="B3" s="1" t="s">
        <v>27</v>
      </c>
      <c r="C3" s="1" t="s">
        <v>28</v>
      </c>
      <c r="D3" s="1"/>
      <c r="E3" s="1"/>
      <c r="F3" s="1"/>
      <c r="G3" s="1"/>
      <c r="H3" s="2"/>
      <c r="I3" s="2"/>
      <c r="J3" s="2"/>
    </row>
    <row r="4" spans="1:10">
      <c r="A4" s="1"/>
      <c r="B4" s="1" t="s">
        <v>29</v>
      </c>
      <c r="C4" s="1" t="s">
        <v>30</v>
      </c>
      <c r="D4" s="2">
        <v>3.1415926000000001</v>
      </c>
      <c r="E4" s="1"/>
      <c r="F4" s="1"/>
      <c r="G4" s="1"/>
      <c r="H4" s="2"/>
      <c r="I4" s="2"/>
      <c r="J4" s="2"/>
    </row>
    <row r="5" spans="1:10">
      <c r="A5" s="1"/>
      <c r="B5" s="1" t="s">
        <v>31</v>
      </c>
      <c r="C5" s="1" t="s">
        <v>32</v>
      </c>
      <c r="D5" s="2">
        <v>10</v>
      </c>
      <c r="E5" s="1" t="s">
        <v>33</v>
      </c>
      <c r="F5" s="1"/>
      <c r="G5" s="1"/>
      <c r="H5" s="2"/>
      <c r="I5" s="2"/>
      <c r="J5" s="2"/>
    </row>
    <row r="6" spans="1:10">
      <c r="A6" s="1"/>
      <c r="B6" s="1" t="s">
        <v>34</v>
      </c>
      <c r="C6" s="1" t="s">
        <v>35</v>
      </c>
      <c r="D6" s="2">
        <f>66.5/1.01*67.5</f>
        <v>4444.3069306930693</v>
      </c>
      <c r="E6" s="1"/>
      <c r="F6" s="1"/>
      <c r="G6" s="1"/>
      <c r="H6" s="2"/>
      <c r="I6" s="2"/>
      <c r="J6" s="2"/>
    </row>
    <row r="7" spans="1:10">
      <c r="A7" s="1"/>
      <c r="B7" s="3"/>
      <c r="C7" s="3"/>
      <c r="D7" s="3"/>
      <c r="E7" s="3"/>
      <c r="F7" s="3"/>
      <c r="G7" s="3"/>
      <c r="H7" s="4"/>
      <c r="I7" s="4"/>
      <c r="J7" s="4"/>
    </row>
    <row r="8" spans="1:10" ht="67.5" customHeight="1">
      <c r="A8" s="1"/>
      <c r="B8" s="15" t="s">
        <v>36</v>
      </c>
      <c r="C8" s="16"/>
      <c r="D8" s="16"/>
      <c r="E8" s="16"/>
      <c r="F8" s="16"/>
      <c r="G8" s="16"/>
      <c r="H8" s="16"/>
      <c r="I8" s="16"/>
      <c r="J8" s="16"/>
    </row>
    <row r="9" spans="1:10">
      <c r="A9" s="1"/>
      <c r="B9" s="17" t="s">
        <v>37</v>
      </c>
      <c r="C9" s="18"/>
      <c r="D9" s="18"/>
      <c r="E9" s="18"/>
      <c r="F9" s="18"/>
      <c r="G9" s="18"/>
      <c r="H9" s="18"/>
      <c r="I9" s="19"/>
      <c r="J9" s="2"/>
    </row>
    <row r="10" spans="1:10">
      <c r="A10" s="1" t="s">
        <v>38</v>
      </c>
      <c r="B10" s="6" t="s">
        <v>39</v>
      </c>
      <c r="C10" s="2" t="s">
        <v>26</v>
      </c>
      <c r="D10" s="2" t="s">
        <v>28</v>
      </c>
      <c r="E10" s="2" t="s">
        <v>40</v>
      </c>
      <c r="F10" s="2" t="s">
        <v>41</v>
      </c>
      <c r="G10" s="2" t="s">
        <v>42</v>
      </c>
      <c r="H10" s="2" t="s">
        <v>43</v>
      </c>
      <c r="I10" s="2"/>
      <c r="J10" s="2"/>
    </row>
    <row r="11" spans="1:10">
      <c r="A11" s="7">
        <v>42933</v>
      </c>
      <c r="B11" s="6">
        <v>8</v>
      </c>
      <c r="C11" s="13">
        <v>103.0925925925926</v>
      </c>
      <c r="D11" s="13">
        <v>1532.1543209876543</v>
      </c>
      <c r="E11" s="2">
        <v>0.72</v>
      </c>
      <c r="F11" s="13">
        <f>C11*1.224/D11/(66.5/1.01*67.5)*$D$4/2/($D$5*0.001)*10000</f>
        <v>29.108658715390895</v>
      </c>
      <c r="G11" s="2">
        <f>(E11-E12)*25/(F11-F12)</f>
        <v>1.3881297823345604</v>
      </c>
      <c r="H11" s="2">
        <f>E11*25-G11*F11</f>
        <v>-22.406596086646566</v>
      </c>
      <c r="I11" s="2"/>
      <c r="J11" s="2"/>
    </row>
    <row r="12" spans="1:10">
      <c r="A12" s="7">
        <v>42933</v>
      </c>
      <c r="B12" s="6">
        <v>4</v>
      </c>
      <c r="C12" s="13">
        <v>195.64596273291926</v>
      </c>
      <c r="D12" s="13">
        <v>1517.8198757763976</v>
      </c>
      <c r="E12" s="2">
        <v>2.2000000000000002</v>
      </c>
      <c r="F12" s="13">
        <f t="shared" ref="F12:F14" si="0">C12*1.224/D12/(66.5/1.01*67.5)*$D$4/2/($D$5*0.001)*10000</f>
        <v>55.763226948753996</v>
      </c>
      <c r="G12" s="2">
        <f>(E12-E13)*25/(F12-F13)</f>
        <v>1.1339022364925846</v>
      </c>
      <c r="H12" s="2">
        <f t="shared" ref="H12:H13" si="1">E12*25-G12*F12</f>
        <v>-8.2300477512357091</v>
      </c>
      <c r="I12" s="8"/>
      <c r="J12" s="8"/>
    </row>
    <row r="13" spans="1:10">
      <c r="A13" s="7">
        <v>42933</v>
      </c>
      <c r="B13" s="6">
        <v>9</v>
      </c>
      <c r="C13" s="13">
        <v>576.23456790123453</v>
      </c>
      <c r="D13" s="13">
        <v>1521.9135802469136</v>
      </c>
      <c r="E13" s="2">
        <v>7.1</v>
      </c>
      <c r="F13" s="13">
        <f t="shared" si="0"/>
        <v>163.79723204862938</v>
      </c>
      <c r="G13" s="2">
        <f t="shared" ref="G13" si="2">(E13-E14)*25/(F13-F14)</f>
        <v>1.0572180768651416</v>
      </c>
      <c r="H13" s="2">
        <f t="shared" si="1"/>
        <v>4.3306053377147009</v>
      </c>
      <c r="I13" s="2"/>
      <c r="J13" s="2"/>
    </row>
    <row r="14" spans="1:10">
      <c r="A14" s="7">
        <v>42933</v>
      </c>
      <c r="B14" s="6">
        <v>6</v>
      </c>
      <c r="C14" s="13">
        <v>824.29012345679007</v>
      </c>
      <c r="D14" s="13">
        <v>1511.5123456790122</v>
      </c>
      <c r="E14" s="2">
        <v>10.15</v>
      </c>
      <c r="F14" s="2">
        <f t="shared" si="0"/>
        <v>235.92047858457227</v>
      </c>
      <c r="G14" s="13"/>
      <c r="H14" s="2"/>
      <c r="I14" s="2"/>
      <c r="J14" s="2"/>
    </row>
    <row r="15" spans="1:10">
      <c r="A15" s="7"/>
      <c r="B15" s="6"/>
      <c r="C15" s="2"/>
      <c r="D15" s="2"/>
      <c r="E15" s="2"/>
      <c r="F15" s="1"/>
      <c r="G15" s="1"/>
      <c r="H15" s="2"/>
      <c r="I15" s="2"/>
      <c r="J15" s="2"/>
    </row>
    <row r="16" spans="1:10">
      <c r="A16" s="7"/>
      <c r="B16" s="6"/>
      <c r="C16" s="2"/>
      <c r="D16" s="2"/>
      <c r="E16" s="2"/>
      <c r="F16" s="1"/>
      <c r="G16" s="1"/>
      <c r="H16" s="2"/>
      <c r="I16" s="2"/>
      <c r="J16" s="2"/>
    </row>
    <row r="17" spans="1:10">
      <c r="A17" s="7"/>
      <c r="B17" s="6"/>
      <c r="C17" s="2"/>
      <c r="D17" s="2"/>
      <c r="E17" s="2"/>
      <c r="F17" s="1"/>
      <c r="G17" s="1"/>
      <c r="H17" s="2"/>
      <c r="I17" s="2"/>
      <c r="J17" s="2"/>
    </row>
    <row r="18" spans="1:10">
      <c r="A18" s="7"/>
      <c r="B18" s="6"/>
      <c r="C18" s="2"/>
      <c r="D18" s="2"/>
      <c r="E18" s="2"/>
      <c r="F18" s="1"/>
      <c r="G18" s="1"/>
      <c r="H18" s="2"/>
      <c r="I18" s="2"/>
      <c r="J18" s="2"/>
    </row>
    <row r="19" spans="1:10">
      <c r="A19" s="7"/>
      <c r="B19" s="6"/>
      <c r="C19" s="2"/>
      <c r="D19" s="2"/>
      <c r="E19" s="2"/>
      <c r="F19" s="1"/>
      <c r="G19" s="1"/>
      <c r="H19" s="2"/>
      <c r="I19" s="2"/>
      <c r="J19" s="2"/>
    </row>
    <row r="20" spans="1:10">
      <c r="A20" s="10"/>
      <c r="B20" s="6"/>
      <c r="C20" s="2"/>
      <c r="D20" s="2"/>
      <c r="E20" s="2"/>
      <c r="F20" s="1"/>
      <c r="G20" s="1"/>
      <c r="H20" s="2"/>
      <c r="I20" s="2"/>
      <c r="J20" s="2"/>
    </row>
    <row r="21" spans="1:10">
      <c r="A21" s="10"/>
      <c r="B21" s="6"/>
      <c r="C21" s="2"/>
      <c r="D21" s="2"/>
      <c r="E21" s="2"/>
      <c r="F21" s="1"/>
      <c r="G21" s="1"/>
      <c r="H21" s="2"/>
      <c r="I21" s="2"/>
      <c r="J21" s="2"/>
    </row>
    <row r="22" spans="1:10">
      <c r="A22" s="1"/>
      <c r="B22" s="1"/>
      <c r="C22" s="1"/>
      <c r="D22" s="1"/>
      <c r="E22" s="1"/>
      <c r="F22" s="1"/>
      <c r="G22" s="1"/>
      <c r="H22" s="2"/>
      <c r="I22" s="2"/>
      <c r="J22" s="2"/>
    </row>
    <row r="23" spans="1:10">
      <c r="A23" s="1"/>
      <c r="B23" s="1"/>
      <c r="C23" s="1"/>
      <c r="D23" s="1"/>
      <c r="E23" s="1"/>
      <c r="F23" s="1"/>
      <c r="G23" s="1"/>
      <c r="H23" s="2"/>
      <c r="I23" s="2"/>
      <c r="J23" s="2"/>
    </row>
  </sheetData>
  <mergeCells count="2">
    <mergeCell ref="B8:J8"/>
    <mergeCell ref="B9:I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J23"/>
  <sheetViews>
    <sheetView zoomScale="130" zoomScaleNormal="130" workbookViewId="0">
      <selection activeCell="G19" sqref="G19"/>
    </sheetView>
  </sheetViews>
  <sheetFormatPr defaultRowHeight="13.5"/>
  <cols>
    <col min="1" max="1" width="11.875" style="12" bestFit="1" customWidth="1"/>
    <col min="2" max="2" width="8.25" style="12" customWidth="1"/>
    <col min="3" max="3" width="9.5" style="12" bestFit="1" customWidth="1"/>
    <col min="4" max="4" width="15.25" style="12" customWidth="1"/>
    <col min="5" max="5" width="19.875" style="12" customWidth="1"/>
    <col min="6" max="7" width="9" style="12"/>
    <col min="8" max="8" width="13.25" style="11" customWidth="1"/>
    <col min="9" max="10" width="9" style="11"/>
    <col min="11" max="16384" width="9" style="12"/>
  </cols>
  <sheetData>
    <row r="1" spans="1:10">
      <c r="A1" s="13"/>
      <c r="B1" s="13" t="s">
        <v>22</v>
      </c>
      <c r="C1" s="13" t="s">
        <v>23</v>
      </c>
      <c r="D1" s="13"/>
      <c r="E1" s="13" t="s">
        <v>24</v>
      </c>
      <c r="F1" s="13"/>
      <c r="G1" s="13"/>
      <c r="H1" s="2"/>
      <c r="I1" s="2"/>
      <c r="J1" s="2"/>
    </row>
    <row r="2" spans="1:10">
      <c r="A2" s="13"/>
      <c r="B2" s="13" t="s">
        <v>25</v>
      </c>
      <c r="C2" s="13" t="s">
        <v>26</v>
      </c>
      <c r="D2" s="13"/>
      <c r="E2" s="13"/>
      <c r="F2" s="13"/>
      <c r="G2" s="13"/>
      <c r="H2" s="2"/>
      <c r="I2" s="2"/>
      <c r="J2" s="2"/>
    </row>
    <row r="3" spans="1:10">
      <c r="A3" s="13"/>
      <c r="B3" s="13" t="s">
        <v>27</v>
      </c>
      <c r="C3" s="13" t="s">
        <v>28</v>
      </c>
      <c r="D3" s="13"/>
      <c r="E3" s="13"/>
      <c r="F3" s="13"/>
      <c r="G3" s="13"/>
      <c r="H3" s="2"/>
      <c r="I3" s="2"/>
      <c r="J3" s="2"/>
    </row>
    <row r="4" spans="1:10">
      <c r="A4" s="13"/>
      <c r="B4" s="13" t="s">
        <v>29</v>
      </c>
      <c r="C4" s="13" t="s">
        <v>30</v>
      </c>
      <c r="D4" s="2">
        <v>3.1415926000000001</v>
      </c>
      <c r="E4" s="13"/>
      <c r="F4" s="13"/>
      <c r="G4" s="13"/>
      <c r="H4" s="2"/>
      <c r="I4" s="2"/>
      <c r="J4" s="2"/>
    </row>
    <row r="5" spans="1:10">
      <c r="A5" s="13"/>
      <c r="B5" s="13" t="s">
        <v>31</v>
      </c>
      <c r="C5" s="13" t="s">
        <v>32</v>
      </c>
      <c r="D5" s="2">
        <v>10</v>
      </c>
      <c r="E5" s="13" t="s">
        <v>33</v>
      </c>
      <c r="F5" s="13"/>
      <c r="G5" s="13"/>
      <c r="H5" s="2"/>
      <c r="I5" s="2"/>
      <c r="J5" s="2"/>
    </row>
    <row r="6" spans="1:10">
      <c r="A6" s="13"/>
      <c r="B6" s="13" t="s">
        <v>34</v>
      </c>
      <c r="C6" s="13" t="s">
        <v>35</v>
      </c>
      <c r="D6" s="2">
        <f>66.5/1.01*67.5</f>
        <v>4444.3069306930693</v>
      </c>
      <c r="E6" s="13"/>
      <c r="F6" s="13"/>
      <c r="G6" s="13"/>
      <c r="H6" s="2"/>
      <c r="I6" s="2"/>
      <c r="J6" s="2"/>
    </row>
    <row r="7" spans="1:10">
      <c r="A7" s="13"/>
      <c r="B7" s="3"/>
      <c r="C7" s="3"/>
      <c r="D7" s="3"/>
      <c r="E7" s="3"/>
      <c r="F7" s="3"/>
      <c r="G7" s="3"/>
      <c r="H7" s="4"/>
      <c r="I7" s="4"/>
      <c r="J7" s="4"/>
    </row>
    <row r="8" spans="1:10" ht="67.5" customHeight="1">
      <c r="A8" s="13"/>
      <c r="B8" s="15" t="s">
        <v>36</v>
      </c>
      <c r="C8" s="16"/>
      <c r="D8" s="16"/>
      <c r="E8" s="16"/>
      <c r="F8" s="16"/>
      <c r="G8" s="16"/>
      <c r="H8" s="16"/>
      <c r="I8" s="16"/>
      <c r="J8" s="16"/>
    </row>
    <row r="9" spans="1:10">
      <c r="A9" s="13"/>
      <c r="B9" s="17" t="s">
        <v>37</v>
      </c>
      <c r="C9" s="18"/>
      <c r="D9" s="18"/>
      <c r="E9" s="18"/>
      <c r="F9" s="18"/>
      <c r="G9" s="18"/>
      <c r="H9" s="18"/>
      <c r="I9" s="19"/>
      <c r="J9" s="2"/>
    </row>
    <row r="10" spans="1:10">
      <c r="A10" s="13" t="s">
        <v>38</v>
      </c>
      <c r="B10" s="6" t="s">
        <v>39</v>
      </c>
      <c r="C10" s="2" t="s">
        <v>26</v>
      </c>
      <c r="D10" s="2" t="s">
        <v>28</v>
      </c>
      <c r="E10" s="2" t="s">
        <v>40</v>
      </c>
      <c r="F10" s="2" t="s">
        <v>41</v>
      </c>
      <c r="G10" s="2" t="s">
        <v>42</v>
      </c>
      <c r="H10" s="2" t="s">
        <v>43</v>
      </c>
      <c r="I10" s="2"/>
      <c r="J10" s="2"/>
    </row>
    <row r="11" spans="1:10">
      <c r="A11" s="7">
        <v>42933</v>
      </c>
      <c r="B11" s="6">
        <v>6</v>
      </c>
      <c r="C11" s="14">
        <v>121.33948339483395</v>
      </c>
      <c r="D11" s="2">
        <v>1514.5940959409595</v>
      </c>
      <c r="E11" s="2">
        <v>0.72</v>
      </c>
      <c r="F11" s="2">
        <f>C11*1.224/D11/(66.5/1.01*67.5)*$D$4/2/($D$5*0.001)*10000</f>
        <v>34.657970291535783</v>
      </c>
      <c r="G11" s="2">
        <f>(E11-E12)*25/(F11-F12)</f>
        <v>1.4922240710721377</v>
      </c>
      <c r="H11" s="2">
        <f>E11*25-G11*F11</f>
        <v>-33.71745752353273</v>
      </c>
      <c r="I11" s="2"/>
      <c r="J11" s="2"/>
    </row>
    <row r="12" spans="1:10">
      <c r="A12" s="7">
        <v>42933</v>
      </c>
      <c r="B12" s="6">
        <v>9</v>
      </c>
      <c r="C12" s="14">
        <v>209.08856088560884</v>
      </c>
      <c r="D12" s="2">
        <v>1521.4317343173432</v>
      </c>
      <c r="E12" s="2">
        <v>2.2000000000000002</v>
      </c>
      <c r="F12" s="2">
        <f t="shared" ref="F12:F14" si="0">C12*1.224/D12/(66.5/1.01*67.5)*$D$4/2/($D$5*0.001)*10000</f>
        <v>59.453174120017209</v>
      </c>
      <c r="G12" s="2">
        <f>(E12-E13)*25/(F12-F13)</f>
        <v>1.1664108360473258</v>
      </c>
      <c r="H12" s="2">
        <f t="shared" ref="H12:H13" si="1">E12*25-G12*F12</f>
        <v>-14.346826530996502</v>
      </c>
      <c r="I12" s="8"/>
      <c r="J12" s="8"/>
    </row>
    <row r="13" spans="1:10">
      <c r="A13" s="7">
        <v>42933</v>
      </c>
      <c r="B13" s="6">
        <v>4</v>
      </c>
      <c r="C13" s="14">
        <v>576.85925925925926</v>
      </c>
      <c r="D13" s="2">
        <v>1517.2740740740742</v>
      </c>
      <c r="E13" s="2">
        <v>7.1</v>
      </c>
      <c r="F13" s="2">
        <f t="shared" si="0"/>
        <v>164.47620392581172</v>
      </c>
      <c r="G13" s="2">
        <f t="shared" ref="G13" si="2">(E13-E14)*25/(F13-F14)</f>
        <v>1.059909246956926</v>
      </c>
      <c r="H13" s="2">
        <f t="shared" si="1"/>
        <v>3.1701505546591022</v>
      </c>
      <c r="I13" s="2"/>
      <c r="J13" s="2"/>
    </row>
    <row r="14" spans="1:10">
      <c r="A14" s="7">
        <v>42933</v>
      </c>
      <c r="B14" s="6">
        <v>8</v>
      </c>
      <c r="C14" s="14">
        <v>837.16236162361622</v>
      </c>
      <c r="D14" s="2">
        <v>1531.8966789667898</v>
      </c>
      <c r="E14" s="2">
        <v>10.15</v>
      </c>
      <c r="F14" s="2">
        <f t="shared" si="0"/>
        <v>236.41632542104267</v>
      </c>
      <c r="G14" s="13"/>
      <c r="H14" s="2"/>
      <c r="I14" s="2"/>
      <c r="J14" s="2"/>
    </row>
    <row r="15" spans="1:10">
      <c r="A15" s="7"/>
      <c r="B15" s="6"/>
      <c r="C15" s="2"/>
      <c r="D15" s="2"/>
      <c r="E15" s="2"/>
      <c r="F15" s="13"/>
      <c r="G15" s="13"/>
      <c r="H15" s="2"/>
      <c r="I15" s="2"/>
      <c r="J15" s="2"/>
    </row>
    <row r="16" spans="1:10">
      <c r="A16" s="7"/>
      <c r="B16" s="6"/>
      <c r="C16" s="2"/>
      <c r="D16" s="2"/>
      <c r="E16" s="2"/>
      <c r="F16" s="13"/>
      <c r="G16" s="13"/>
      <c r="H16" s="2"/>
      <c r="I16" s="2"/>
      <c r="J16" s="2"/>
    </row>
    <row r="17" spans="1:10">
      <c r="A17" s="7"/>
      <c r="B17" s="6"/>
      <c r="C17" s="2"/>
      <c r="D17" s="2"/>
      <c r="E17" s="2"/>
      <c r="F17" s="13"/>
      <c r="G17" s="13"/>
      <c r="H17" s="2"/>
      <c r="I17" s="2"/>
      <c r="J17" s="2"/>
    </row>
    <row r="18" spans="1:10">
      <c r="A18" s="7"/>
      <c r="B18" s="6"/>
      <c r="C18" s="2"/>
      <c r="D18" s="2"/>
      <c r="E18" s="2"/>
      <c r="F18" s="13"/>
      <c r="G18" s="13"/>
      <c r="H18" s="2"/>
      <c r="I18" s="2"/>
      <c r="J18" s="2"/>
    </row>
    <row r="19" spans="1:10">
      <c r="A19" s="7"/>
      <c r="B19" s="6"/>
      <c r="C19" s="2"/>
      <c r="D19" s="2"/>
      <c r="E19" s="2"/>
      <c r="F19" s="13"/>
      <c r="G19" s="13"/>
      <c r="H19" s="2"/>
      <c r="I19" s="2"/>
      <c r="J19" s="2"/>
    </row>
    <row r="20" spans="1:10">
      <c r="A20" s="10"/>
      <c r="B20" s="6"/>
      <c r="C20" s="2"/>
      <c r="D20" s="2"/>
      <c r="E20" s="2"/>
      <c r="F20" s="13"/>
      <c r="G20" s="13"/>
      <c r="H20" s="2"/>
      <c r="I20" s="2"/>
      <c r="J20" s="2"/>
    </row>
    <row r="21" spans="1:10">
      <c r="A21" s="10"/>
      <c r="B21" s="6"/>
      <c r="C21" s="2"/>
      <c r="D21" s="2"/>
      <c r="E21" s="2"/>
      <c r="F21" s="13"/>
      <c r="G21" s="13"/>
      <c r="H21" s="2"/>
      <c r="I21" s="2"/>
      <c r="J21" s="2"/>
    </row>
    <row r="22" spans="1:10">
      <c r="A22" s="13"/>
      <c r="B22" s="13"/>
      <c r="C22" s="13"/>
      <c r="D22" s="13"/>
      <c r="E22" s="13"/>
      <c r="F22" s="13"/>
      <c r="G22" s="13"/>
      <c r="H22" s="2"/>
      <c r="I22" s="2"/>
      <c r="J22" s="2"/>
    </row>
    <row r="23" spans="1:10">
      <c r="A23" s="13"/>
      <c r="B23" s="13"/>
      <c r="C23" s="13"/>
      <c r="D23" s="13"/>
      <c r="E23" s="13"/>
      <c r="F23" s="13"/>
      <c r="G23" s="13"/>
      <c r="H23" s="2"/>
      <c r="I23" s="2"/>
      <c r="J23" s="2"/>
    </row>
  </sheetData>
  <mergeCells count="2">
    <mergeCell ref="B8:J8"/>
    <mergeCell ref="B9:I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10" zoomScale="220" zoomScaleNormal="220" workbookViewId="0">
      <selection activeCell="B20" sqref="B20"/>
    </sheetView>
  </sheetViews>
  <sheetFormatPr defaultRowHeight="13.5"/>
  <cols>
    <col min="1" max="1" width="13.125" style="12" customWidth="1"/>
    <col min="2" max="2" width="10.125" customWidth="1"/>
    <col min="4" max="4" width="10.5" bestFit="1" customWidth="1"/>
    <col min="7" max="7" width="18.875" customWidth="1"/>
  </cols>
  <sheetData>
    <row r="1" spans="1:9" s="12" customFormat="1">
      <c r="A1" s="20" t="s">
        <v>44</v>
      </c>
      <c r="B1" s="20"/>
      <c r="C1" s="20"/>
      <c r="D1" s="20"/>
      <c r="E1" s="20"/>
      <c r="F1" s="20"/>
      <c r="G1" s="20"/>
      <c r="H1" s="20"/>
      <c r="I1" s="20"/>
    </row>
    <row r="2" spans="1:9" s="12" customFormat="1">
      <c r="A2" s="6" t="s">
        <v>55</v>
      </c>
      <c r="B2" s="6" t="s">
        <v>56</v>
      </c>
      <c r="C2" s="6" t="s">
        <v>57</v>
      </c>
      <c r="D2" s="22">
        <v>42933</v>
      </c>
      <c r="E2" s="6"/>
      <c r="F2" s="6"/>
      <c r="G2" s="6"/>
      <c r="H2" s="6"/>
      <c r="I2" s="6"/>
    </row>
    <row r="3" spans="1:9" s="12" customFormat="1">
      <c r="A3" s="14" t="s">
        <v>49</v>
      </c>
      <c r="B3" s="6">
        <v>3</v>
      </c>
      <c r="C3" s="6">
        <v>4</v>
      </c>
      <c r="D3" s="6">
        <v>5</v>
      </c>
      <c r="E3" s="6">
        <v>6</v>
      </c>
      <c r="F3" s="6"/>
      <c r="G3" s="6"/>
      <c r="H3" s="6"/>
      <c r="I3" s="6"/>
    </row>
    <row r="4" spans="1:9" s="12" customFormat="1">
      <c r="A4" s="14" t="s">
        <v>50</v>
      </c>
      <c r="B4" s="6">
        <v>0.72</v>
      </c>
      <c r="C4" s="6">
        <v>2.2000000000000002</v>
      </c>
      <c r="D4" s="6">
        <v>7.1</v>
      </c>
      <c r="E4" s="6">
        <v>10.15</v>
      </c>
      <c r="F4" s="6"/>
      <c r="G4" s="6"/>
      <c r="H4" s="6"/>
      <c r="I4" s="6"/>
    </row>
    <row r="5" spans="1:9" s="12" customFormat="1">
      <c r="A5" s="14"/>
      <c r="B5" s="6"/>
      <c r="C5" s="6"/>
      <c r="D5" s="6"/>
      <c r="E5" s="6"/>
      <c r="F5" s="6"/>
      <c r="G5" s="6"/>
      <c r="H5" s="6"/>
      <c r="I5" s="6"/>
    </row>
    <row r="6" spans="1:9">
      <c r="A6" s="14" t="s">
        <v>46</v>
      </c>
      <c r="B6" s="14" t="s">
        <v>45</v>
      </c>
      <c r="C6" s="14" t="s">
        <v>48</v>
      </c>
      <c r="D6" s="14" t="s">
        <v>47</v>
      </c>
      <c r="E6" s="14" t="s">
        <v>59</v>
      </c>
      <c r="F6" s="14" t="s">
        <v>60</v>
      </c>
      <c r="G6" s="14" t="s">
        <v>62</v>
      </c>
      <c r="H6" s="14"/>
      <c r="I6" s="14"/>
    </row>
    <row r="7" spans="1:9">
      <c r="A7" s="21" t="s">
        <v>51</v>
      </c>
      <c r="B7" s="6">
        <v>1</v>
      </c>
      <c r="C7" s="14">
        <v>1.074664112214371</v>
      </c>
      <c r="D7" s="14">
        <v>-13.63878373627292</v>
      </c>
      <c r="E7" s="5">
        <f>C7-$C$19</f>
        <v>-0.13279507334275675</v>
      </c>
      <c r="F7" s="5">
        <f>D7-$D$19</f>
        <v>2.6925405969009404</v>
      </c>
      <c r="G7" s="23" t="s">
        <v>61</v>
      </c>
      <c r="H7" s="14"/>
      <c r="I7" s="14"/>
    </row>
    <row r="8" spans="1:9">
      <c r="A8" s="21"/>
      <c r="B8" s="6">
        <v>2</v>
      </c>
      <c r="C8" s="14">
        <v>1.1863333254210857</v>
      </c>
      <c r="D8" s="14">
        <v>-20.771095021425886</v>
      </c>
      <c r="E8" s="5">
        <f t="shared" ref="E8:E18" si="0">C8-$C$19</f>
        <v>-2.1125860136042007E-2</v>
      </c>
      <c r="F8" s="5">
        <f t="shared" ref="F8:F18" si="1">D8-$D$19</f>
        <v>-4.4397706882520254</v>
      </c>
      <c r="G8" s="24"/>
      <c r="H8" s="14"/>
      <c r="I8" s="14"/>
    </row>
    <row r="9" spans="1:9">
      <c r="A9" s="21"/>
      <c r="B9" s="6">
        <v>3</v>
      </c>
      <c r="C9" s="14">
        <v>1.2471552122891665</v>
      </c>
      <c r="D9" s="14">
        <v>-30.936216283886637</v>
      </c>
      <c r="E9" s="5">
        <f t="shared" si="0"/>
        <v>3.9696026732038758E-2</v>
      </c>
      <c r="F9" s="5">
        <f t="shared" si="1"/>
        <v>-14.604891950712776</v>
      </c>
      <c r="G9" s="25"/>
      <c r="H9" s="14"/>
      <c r="I9" s="14"/>
    </row>
    <row r="10" spans="1:9">
      <c r="A10" s="21" t="s">
        <v>52</v>
      </c>
      <c r="B10" s="6">
        <v>1</v>
      </c>
      <c r="C10" s="14">
        <v>1.3156778599876831</v>
      </c>
      <c r="D10" s="14">
        <v>-23.712045471289208</v>
      </c>
      <c r="E10" s="5">
        <f t="shared" si="0"/>
        <v>0.10821867443055533</v>
      </c>
      <c r="F10" s="5">
        <f t="shared" si="1"/>
        <v>-7.3807211381153479</v>
      </c>
      <c r="G10" s="23" t="s">
        <v>63</v>
      </c>
      <c r="H10" s="14"/>
      <c r="I10" s="14"/>
    </row>
    <row r="11" spans="1:9">
      <c r="A11" s="21"/>
      <c r="B11" s="6">
        <v>2</v>
      </c>
      <c r="C11" s="5">
        <v>1.1646620137153967</v>
      </c>
      <c r="D11" s="14">
        <v>-14.677336808804988</v>
      </c>
      <c r="E11" s="5">
        <f t="shared" si="0"/>
        <v>-4.2797171841731041E-2</v>
      </c>
      <c r="F11" s="5">
        <f t="shared" si="1"/>
        <v>1.6539875243688726</v>
      </c>
      <c r="G11" s="24"/>
      <c r="H11" s="14"/>
      <c r="I11" s="14"/>
    </row>
    <row r="12" spans="1:9">
      <c r="A12" s="21"/>
      <c r="B12" s="6">
        <v>3</v>
      </c>
      <c r="C12" s="14">
        <v>1.2032234532891555</v>
      </c>
      <c r="D12" s="14">
        <v>-21.04024267636899</v>
      </c>
      <c r="E12" s="5">
        <f t="shared" si="0"/>
        <v>-4.2357322679722476E-3</v>
      </c>
      <c r="F12" s="5">
        <f t="shared" si="1"/>
        <v>-4.7089183431951298</v>
      </c>
      <c r="G12" s="25"/>
      <c r="H12" s="14"/>
      <c r="I12" s="14"/>
    </row>
    <row r="13" spans="1:9">
      <c r="A13" s="21" t="s">
        <v>53</v>
      </c>
      <c r="B13" s="6">
        <v>1</v>
      </c>
      <c r="C13" s="14">
        <v>1.3881297823345604</v>
      </c>
      <c r="D13" s="14">
        <v>-22.406596086646566</v>
      </c>
      <c r="E13" s="5">
        <f t="shared" si="0"/>
        <v>0.18067059677743269</v>
      </c>
      <c r="F13" s="5">
        <f t="shared" si="1"/>
        <v>-6.0752717534727054</v>
      </c>
      <c r="G13" s="23" t="s">
        <v>64</v>
      </c>
      <c r="H13" s="14"/>
      <c r="I13" s="14"/>
    </row>
    <row r="14" spans="1:9">
      <c r="A14" s="21"/>
      <c r="B14" s="6">
        <v>2</v>
      </c>
      <c r="C14" s="14">
        <v>1.1339022364925846</v>
      </c>
      <c r="D14" s="14">
        <v>-8.2300477512357091</v>
      </c>
      <c r="E14" s="5">
        <f t="shared" si="0"/>
        <v>-7.3556949064543131E-2</v>
      </c>
      <c r="F14" s="5">
        <f t="shared" si="1"/>
        <v>8.1012765819381514</v>
      </c>
      <c r="G14" s="24"/>
      <c r="H14" s="14"/>
      <c r="I14" s="14"/>
    </row>
    <row r="15" spans="1:9">
      <c r="A15" s="21"/>
      <c r="B15" s="6">
        <v>3</v>
      </c>
      <c r="C15" s="14">
        <v>1.0572180768651416</v>
      </c>
      <c r="D15" s="14">
        <v>4.3306053377147009</v>
      </c>
      <c r="E15" s="5">
        <f t="shared" si="0"/>
        <v>-0.15024110869198615</v>
      </c>
      <c r="F15" s="5">
        <f t="shared" si="1"/>
        <v>20.661929670888561</v>
      </c>
      <c r="G15" s="25"/>
      <c r="H15" s="14"/>
      <c r="I15" s="14"/>
    </row>
    <row r="16" spans="1:9">
      <c r="A16" s="21" t="s">
        <v>54</v>
      </c>
      <c r="B16" s="6">
        <v>1</v>
      </c>
      <c r="C16" s="14">
        <v>1.4922240710721377</v>
      </c>
      <c r="D16" s="14">
        <v>-33.71745752353273</v>
      </c>
      <c r="E16" s="5">
        <f t="shared" si="0"/>
        <v>0.28476488551501</v>
      </c>
      <c r="F16" s="5">
        <f t="shared" si="1"/>
        <v>-17.386133190358869</v>
      </c>
      <c r="G16" s="23" t="s">
        <v>65</v>
      </c>
      <c r="H16" s="14"/>
      <c r="I16" s="14"/>
    </row>
    <row r="17" spans="1:9">
      <c r="A17" s="21"/>
      <c r="B17" s="6">
        <v>2</v>
      </c>
      <c r="C17" s="14">
        <v>1.1664108360473258</v>
      </c>
      <c r="D17" s="14">
        <v>-14.346826530996502</v>
      </c>
      <c r="E17" s="5">
        <f t="shared" si="0"/>
        <v>-4.1048349509801962E-2</v>
      </c>
      <c r="F17" s="5">
        <f t="shared" si="1"/>
        <v>1.9844978021773585</v>
      </c>
      <c r="G17" s="24"/>
      <c r="H17" s="14"/>
      <c r="I17" s="14"/>
    </row>
    <row r="18" spans="1:9">
      <c r="A18" s="21"/>
      <c r="B18" s="6">
        <v>3</v>
      </c>
      <c r="C18" s="14">
        <v>1.059909246956926</v>
      </c>
      <c r="D18" s="14">
        <v>3.1701505546591022</v>
      </c>
      <c r="E18" s="5">
        <f t="shared" si="0"/>
        <v>-0.14754993860020171</v>
      </c>
      <c r="F18" s="5">
        <f t="shared" si="1"/>
        <v>19.501474887832963</v>
      </c>
      <c r="G18" s="25"/>
      <c r="H18" s="14"/>
      <c r="I18" s="14"/>
    </row>
    <row r="19" spans="1:9">
      <c r="A19" s="17" t="s">
        <v>58</v>
      </c>
      <c r="B19" s="19"/>
      <c r="C19" s="14">
        <f>AVERAGE(C7:C18)</f>
        <v>1.2074591855571277</v>
      </c>
      <c r="D19" s="14">
        <f>AVERAGE(D7:D18)</f>
        <v>-16.33132433317386</v>
      </c>
      <c r="E19" s="14"/>
      <c r="F19" s="14"/>
      <c r="G19" s="14"/>
      <c r="H19" s="14"/>
      <c r="I19" s="14"/>
    </row>
    <row r="20" spans="1:9">
      <c r="A20" s="14"/>
      <c r="B20" s="14"/>
      <c r="C20" s="14"/>
      <c r="D20" s="14"/>
      <c r="E20" s="14"/>
      <c r="F20" s="14"/>
      <c r="G20" s="14"/>
      <c r="H20" s="14"/>
      <c r="I20" s="14"/>
    </row>
  </sheetData>
  <mergeCells count="10">
    <mergeCell ref="A19:B19"/>
    <mergeCell ref="G7:G9"/>
    <mergeCell ref="G10:G12"/>
    <mergeCell ref="G13:G15"/>
    <mergeCell ref="G16:G18"/>
    <mergeCell ref="A7:A9"/>
    <mergeCell ref="A10:A12"/>
    <mergeCell ref="A13:A15"/>
    <mergeCell ref="A16:A18"/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交替测试201707171546</vt:lpstr>
      <vt:lpstr>交替测试201707171611</vt:lpstr>
      <vt:lpstr>交替测试201707171636</vt:lpstr>
      <vt:lpstr>交替测试201707171706</vt:lpstr>
      <vt:lpstr>计算曲线斜率汇总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2017-07-17T08:10:11Z</dcterms:created>
  <dcterms:modified xsi:type="dcterms:W3CDTF">2017-07-17T09:47:59Z</dcterms:modified>
</cp:coreProperties>
</file>